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mgear Ltd\Desktop\KAA\"/>
    </mc:Choice>
  </mc:AlternateContent>
  <xr:revisionPtr revIDLastSave="0" documentId="8_{C545994D-4D09-40F4-BA78-CDA8E84986A7}" xr6:coauthVersionLast="47" xr6:coauthVersionMax="47" xr10:uidLastSave="{00000000-0000-0000-0000-000000000000}"/>
  <bookViews>
    <workbookView xWindow="-110" yWindow="-110" windowWidth="19420" windowHeight="11020" tabRatio="500" xr2:uid="{00000000-000D-0000-FFFF-FFFF00000000}"/>
  </bookViews>
  <sheets>
    <sheet name="calculator" sheetId="2" r:id="rId1"/>
    <sheet name="hide data sheet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3" i="2"/>
  <c r="F31" i="2"/>
  <c r="A23" i="2"/>
  <c r="A24" i="2"/>
  <c r="A22" i="2"/>
  <c r="A13" i="2"/>
  <c r="A14" i="2"/>
  <c r="A12" i="2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29" i="3"/>
  <c r="F24" i="2" l="1"/>
  <c r="F22" i="2"/>
  <c r="E23" i="2"/>
  <c r="J23" i="2" s="1"/>
  <c r="F34" i="2"/>
  <c r="E24" i="2"/>
  <c r="G22" i="2"/>
  <c r="G23" i="2"/>
  <c r="L23" i="2" s="1"/>
  <c r="F23" i="2"/>
  <c r="K23" i="2" s="1"/>
  <c r="G24" i="2"/>
  <c r="E22" i="2"/>
  <c r="F12" i="2"/>
  <c r="K12" i="2" s="1"/>
  <c r="G14" i="2"/>
  <c r="E13" i="2"/>
  <c r="J13" i="2" s="1"/>
  <c r="F14" i="2"/>
  <c r="E14" i="2"/>
  <c r="E12" i="2"/>
  <c r="G12" i="2"/>
  <c r="G13" i="2"/>
  <c r="L13" i="2" s="1"/>
  <c r="F13" i="2"/>
  <c r="K13" i="2" s="1"/>
  <c r="K24" i="2" l="1"/>
  <c r="K22" i="2"/>
  <c r="L14" i="2"/>
  <c r="K14" i="2"/>
  <c r="J14" i="2"/>
  <c r="L24" i="2"/>
  <c r="J24" i="2"/>
  <c r="M23" i="2"/>
  <c r="L22" i="2"/>
  <c r="H24" i="2"/>
  <c r="J12" i="2"/>
  <c r="J22" i="2"/>
  <c r="L12" i="2"/>
  <c r="H23" i="2"/>
  <c r="H22" i="2"/>
  <c r="H13" i="2"/>
  <c r="H14" i="2"/>
  <c r="H12" i="2"/>
  <c r="K25" i="2" l="1"/>
  <c r="K28" i="2" s="1"/>
  <c r="M24" i="2"/>
  <c r="L25" i="2"/>
  <c r="L28" i="2" s="1"/>
  <c r="J25" i="2"/>
  <c r="J28" i="2" s="1"/>
  <c r="M22" i="2"/>
  <c r="M14" i="2"/>
  <c r="M12" i="2"/>
  <c r="K15" i="2"/>
  <c r="K18" i="2" s="1"/>
  <c r="M13" i="2"/>
  <c r="J15" i="2"/>
  <c r="J18" i="2" s="1"/>
  <c r="M25" i="2" l="1"/>
  <c r="M28" i="2" s="1"/>
  <c r="J32" i="2"/>
  <c r="M15" i="2"/>
  <c r="M18" i="2" s="1"/>
  <c r="L15" i="2"/>
  <c r="L18" i="2" l="1"/>
  <c r="J31" i="2" s="1"/>
</calcChain>
</file>

<file path=xl/sharedStrings.xml><?xml version="1.0" encoding="utf-8"?>
<sst xmlns="http://schemas.openxmlformats.org/spreadsheetml/2006/main" count="128" uniqueCount="41">
  <si>
    <t>Name of Club</t>
  </si>
  <si>
    <t>Renewing Members</t>
  </si>
  <si>
    <t>Period 1</t>
  </si>
  <si>
    <t>AGB</t>
  </si>
  <si>
    <t>KAA</t>
  </si>
  <si>
    <t>SCAS</t>
  </si>
  <si>
    <t>Total</t>
  </si>
  <si>
    <t>Number</t>
  </si>
  <si>
    <t>Adult</t>
  </si>
  <si>
    <t>Para Archers</t>
  </si>
  <si>
    <t>New Member Rates</t>
  </si>
  <si>
    <t>Direct Members</t>
  </si>
  <si>
    <t>Period 2</t>
  </si>
  <si>
    <t>Period 3</t>
  </si>
  <si>
    <t>Total Adult</t>
  </si>
  <si>
    <t>Total Cheque to KAA</t>
  </si>
  <si>
    <t>Total Cheque to AGB</t>
  </si>
  <si>
    <t>Renewing</t>
  </si>
  <si>
    <t>period dates</t>
  </si>
  <si>
    <t>from</t>
  </si>
  <si>
    <t>to</t>
  </si>
  <si>
    <t>Starting Membership period</t>
  </si>
  <si>
    <t>Total payable</t>
  </si>
  <si>
    <r>
      <t xml:space="preserve"> To use spreadsheet please select the period the membership will start from and fill in the number of archers in the </t>
    </r>
    <r>
      <rPr>
        <b/>
        <sz val="11"/>
        <color rgb="FF00B0F0"/>
        <rFont val="Calibri"/>
        <family val="2"/>
      </rPr>
      <t>Blue</t>
    </r>
    <r>
      <rPr>
        <sz val="11"/>
        <color rgb="FF000000"/>
        <rFont val="Calibri"/>
        <family val="2"/>
        <charset val="1"/>
      </rPr>
      <t xml:space="preserve"> number box for each category, the sheet will automatically calculate the rest for you.
Any problems with the sheet please contact </t>
    </r>
    <r>
      <rPr>
        <b/>
        <sz val="14"/>
        <color rgb="FF0070C0"/>
        <rFont val="Calibri"/>
        <family val="2"/>
      </rPr>
      <t>treasurer@archerykent.org.uk</t>
    </r>
    <r>
      <rPr>
        <sz val="11"/>
        <color rgb="FF000000"/>
        <rFont val="Calibri"/>
        <family val="2"/>
        <charset val="1"/>
      </rPr>
      <t xml:space="preserve"> </t>
    </r>
  </si>
  <si>
    <t>either renewing members or new members below</t>
  </si>
  <si>
    <t>www.kentarcheryassociation.co.uk</t>
  </si>
  <si>
    <t>at the address on the website.</t>
  </si>
  <si>
    <t>Total Club members</t>
  </si>
  <si>
    <t>Step 1: Enter Club name</t>
  </si>
  <si>
    <t>Step 2: Select Period</t>
  </si>
  <si>
    <t>Step 3: Enter total number for each catagory</t>
  </si>
  <si>
    <t>Step 5: check figures and send to Membership Secretary</t>
  </si>
  <si>
    <r>
      <t xml:space="preserve">No charge for </t>
    </r>
    <r>
      <rPr>
        <b/>
        <u/>
        <sz val="11"/>
        <color rgb="FFFF0000"/>
        <rFont val="Calibri"/>
        <family val="2"/>
      </rPr>
      <t>NEW</t>
    </r>
    <r>
      <rPr>
        <b/>
        <sz val="11"/>
        <color rgb="FFFF0000"/>
        <rFont val="Calibri"/>
        <family val="2"/>
      </rPr>
      <t xml:space="preserve"> members joining in September 2024</t>
    </r>
  </si>
  <si>
    <t>Junior (0-21)</t>
  </si>
  <si>
    <t>Due to the changes from AGB the pro rata no longer applies</t>
  </si>
  <si>
    <t>AGB membership from the first of October is for a calender</t>
  </si>
  <si>
    <t>year</t>
  </si>
  <si>
    <t>Total Junior (0-21)</t>
  </si>
  <si>
    <t>Due to the changes from AGB the Direct membership section has been removed, those club members who have chosen to join KAA directly do not need to be included.</t>
  </si>
  <si>
    <t>for ref only</t>
  </si>
  <si>
    <t>Fee Calculator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</si>
</sst>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£* #,##0.00_-;&quot;-£&quot;* #,##0.00_-;_-\£* \-??_-;_-@_-"/>
  </numFmts>
  <fonts count="27" x14ac:knownFonts="1">
    <font>
      <sz val="11"/>
      <color rgb="FF000000"/>
      <name val="Calibri"/>
      <family val="2"/>
      <charset val="1"/>
    </font>
    <font>
      <b/>
      <sz val="10"/>
      <color rgb="FFFF0000"/>
      <name val="Arial"/>
      <family val="2"/>
      <charset val="1"/>
    </font>
    <font>
      <b/>
      <sz val="16"/>
      <color rgb="FF00B050"/>
      <name val="Calibri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b/>
      <sz val="10"/>
      <name val="Arial"/>
      <family val="2"/>
      <charset val="1"/>
    </font>
    <font>
      <u/>
      <sz val="10"/>
      <name val="Arial"/>
      <charset val="1"/>
    </font>
    <font>
      <b/>
      <sz val="10"/>
      <color rgb="FF00B0F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2060"/>
      <name val="Calibri"/>
      <family val="2"/>
      <charset val="1"/>
    </font>
    <font>
      <b/>
      <sz val="11"/>
      <color rgb="FF00B0F0"/>
      <name val="Calibri"/>
      <family val="2"/>
    </font>
    <font>
      <sz val="11"/>
      <color rgb="FFFF0000"/>
      <name val="Calibri"/>
      <family val="2"/>
      <charset val="1"/>
    </font>
    <font>
      <b/>
      <sz val="26"/>
      <color theme="5"/>
      <name val="Arial"/>
      <family val="2"/>
    </font>
    <font>
      <b/>
      <i/>
      <sz val="11"/>
      <color rgb="FF000000"/>
      <name val="Arial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charset val="1"/>
    </font>
    <font>
      <b/>
      <sz val="11"/>
      <color rgb="FFFF0000"/>
      <name val="Calibri"/>
      <family val="2"/>
    </font>
    <font>
      <b/>
      <sz val="14"/>
      <color rgb="FF0070C0"/>
      <name val="Calibri"/>
      <family val="2"/>
    </font>
    <font>
      <b/>
      <sz val="11"/>
      <color rgb="FF000000"/>
      <name val="Calibri"/>
      <family val="2"/>
    </font>
    <font>
      <u/>
      <sz val="9.9"/>
      <color theme="10"/>
      <name val="Calibri"/>
      <family val="2"/>
      <charset val="1"/>
    </font>
    <font>
      <b/>
      <sz val="11"/>
      <color rgb="FF00B050"/>
      <name val="Calibri"/>
      <family val="2"/>
    </font>
    <font>
      <b/>
      <sz val="12"/>
      <color rgb="FF00B0F0"/>
      <name val="Calibri"/>
      <family val="2"/>
    </font>
    <font>
      <b/>
      <sz val="24"/>
      <color theme="3" tint="0.39994506668294322"/>
      <name val="Calibri"/>
      <family val="2"/>
      <charset val="1"/>
    </font>
    <font>
      <b/>
      <sz val="26"/>
      <color rgb="FF00B050"/>
      <name val="Arial"/>
      <family val="2"/>
    </font>
    <font>
      <b/>
      <sz val="14"/>
      <color rgb="FF00B050"/>
      <name val="Calibri"/>
      <family val="2"/>
    </font>
    <font>
      <b/>
      <sz val="14"/>
      <color rgb="FFFF0000"/>
      <name val="Calibri"/>
      <family val="2"/>
    </font>
    <font>
      <b/>
      <u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8" fillId="0" borderId="0" applyBorder="0" applyProtection="0"/>
    <xf numFmtId="0" fontId="14" fillId="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0" fillId="0" borderId="0" xfId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4" fillId="0" borderId="0" xfId="0" applyFont="1"/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14" fontId="14" fillId="2" borderId="0" xfId="2" applyNumberFormat="1" applyAlignment="1"/>
    <xf numFmtId="164" fontId="14" fillId="2" borderId="0" xfId="2" applyNumberFormat="1" applyBorder="1" applyAlignment="1" applyProtection="1">
      <alignment horizontal="center"/>
    </xf>
    <xf numFmtId="0" fontId="14" fillId="2" borderId="0" xfId="2" applyAlignment="1">
      <alignment horizontal="center"/>
    </xf>
    <xf numFmtId="164" fontId="0" fillId="0" borderId="0" xfId="0" applyNumberFormat="1"/>
    <xf numFmtId="2" fontId="0" fillId="0" borderId="0" xfId="0" applyNumberFormat="1"/>
    <xf numFmtId="164" fontId="0" fillId="0" borderId="5" xfId="0" applyNumberFormat="1" applyBorder="1"/>
    <xf numFmtId="0" fontId="11" fillId="0" borderId="0" xfId="0" applyFont="1"/>
    <xf numFmtId="0" fontId="18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6" fillId="0" borderId="1" xfId="0" applyFont="1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9" fillId="0" borderId="0" xfId="3" applyAlignment="1" applyProtection="1"/>
    <xf numFmtId="0" fontId="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 vertical="center"/>
    </xf>
    <xf numFmtId="0" fontId="24" fillId="0" borderId="0" xfId="0" applyFont="1"/>
    <xf numFmtId="0" fontId="16" fillId="0" borderId="0" xfId="0" applyFont="1"/>
    <xf numFmtId="0" fontId="25" fillId="0" borderId="0" xfId="0" applyFont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22" fillId="0" borderId="1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/>
      <protection locked="0"/>
    </xf>
  </cellXfs>
  <cellStyles count="4">
    <cellStyle name="Currency" xfId="1" builtinId="4"/>
    <cellStyle name="Good" xfId="2" builtinId="26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ntarcheryassociation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topLeftCell="B1" zoomScale="70" zoomScaleNormal="70" workbookViewId="0">
      <selection activeCell="P20" sqref="P20"/>
    </sheetView>
  </sheetViews>
  <sheetFormatPr defaultColWidth="8.7265625" defaultRowHeight="14.5" x14ac:dyDescent="0.35"/>
  <cols>
    <col min="1" max="1" width="30" hidden="1" customWidth="1"/>
    <col min="5" max="5" width="11.81640625" customWidth="1"/>
    <col min="6" max="6" width="21" customWidth="1"/>
    <col min="10" max="10" width="10.1796875" bestFit="1" customWidth="1"/>
    <col min="11" max="11" width="8.54296875" bestFit="1" customWidth="1"/>
    <col min="13" max="13" width="10.1796875" bestFit="1" customWidth="1"/>
    <col min="15" max="15" width="48.26953125" customWidth="1"/>
  </cols>
  <sheetData>
    <row r="1" spans="1:16" ht="37.5" customHeight="1" x14ac:dyDescent="0.65">
      <c r="B1" s="47" t="s">
        <v>40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6" ht="30.65" customHeight="1" x14ac:dyDescent="0.7">
      <c r="C2" s="43" t="s">
        <v>0</v>
      </c>
      <c r="D2" s="51"/>
      <c r="E2" s="52"/>
      <c r="F2" s="52"/>
      <c r="G2" s="52"/>
      <c r="H2" s="52"/>
      <c r="I2" s="52"/>
      <c r="J2" s="52"/>
      <c r="K2" s="52"/>
      <c r="L2" s="52"/>
      <c r="M2" s="53"/>
      <c r="O2" s="46" t="s">
        <v>28</v>
      </c>
    </row>
    <row r="3" spans="1:16" ht="46" customHeight="1" x14ac:dyDescent="0.45">
      <c r="B3" s="49" t="s">
        <v>23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6" ht="18.649999999999999" customHeight="1" x14ac:dyDescent="0.3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25"/>
      <c r="O4" s="25"/>
      <c r="P4" s="25"/>
    </row>
    <row r="5" spans="1:16" ht="12.65" customHeight="1" x14ac:dyDescent="0.35"/>
    <row r="6" spans="1:16" ht="18.5" x14ac:dyDescent="0.45">
      <c r="D6" s="1" t="s">
        <v>21</v>
      </c>
      <c r="E6" s="18" t="s">
        <v>2</v>
      </c>
      <c r="O6" s="46" t="s">
        <v>29</v>
      </c>
    </row>
    <row r="7" spans="1:16" x14ac:dyDescent="0.35">
      <c r="C7" s="1" t="s">
        <v>18</v>
      </c>
      <c r="D7" t="s">
        <v>19</v>
      </c>
      <c r="E7" s="12"/>
    </row>
    <row r="8" spans="1:16" x14ac:dyDescent="0.35">
      <c r="D8" t="s">
        <v>20</v>
      </c>
      <c r="E8" s="12"/>
      <c r="G8" s="45" t="s">
        <v>32</v>
      </c>
    </row>
    <row r="9" spans="1:16" ht="5.5" customHeight="1" x14ac:dyDescent="0.35"/>
    <row r="10" spans="1:16" ht="18.5" x14ac:dyDescent="0.45">
      <c r="C10" s="44" t="s">
        <v>1</v>
      </c>
      <c r="D10" s="1"/>
    </row>
    <row r="11" spans="1:16" x14ac:dyDescent="0.35">
      <c r="D11" s="1"/>
      <c r="E11" s="4" t="s">
        <v>3</v>
      </c>
      <c r="F11" s="4" t="s">
        <v>4</v>
      </c>
      <c r="G11" s="4" t="s">
        <v>5</v>
      </c>
      <c r="H11" s="4" t="s">
        <v>6</v>
      </c>
      <c r="I11" s="27" t="s">
        <v>7</v>
      </c>
      <c r="J11" s="4" t="s">
        <v>3</v>
      </c>
      <c r="K11" s="4" t="s">
        <v>4</v>
      </c>
      <c r="L11" s="4" t="s">
        <v>5</v>
      </c>
      <c r="M11" s="4" t="s">
        <v>6</v>
      </c>
    </row>
    <row r="12" spans="1:16" ht="18.5" x14ac:dyDescent="0.45">
      <c r="A12" t="str">
        <f>$E$6&amp;D12&amp;"renew"</f>
        <v>Period 1Adultrenew</v>
      </c>
      <c r="D12" s="5" t="s">
        <v>8</v>
      </c>
      <c r="E12" s="22">
        <f>INDEX('hide data sheet'!$1:$1048576,MATCH(calculator!$A12,'hide data sheet'!$A:$A,0),MATCH(calculator!E$11,'hide data sheet'!$8:$8,0))</f>
        <v>65</v>
      </c>
      <c r="F12" s="22">
        <f>INDEX('hide data sheet'!$1:$1048576,MATCH(calculator!$A12,'hide data sheet'!$A:$A,0),MATCH(calculator!F$11,'hide data sheet'!$8:$8,0))</f>
        <v>4</v>
      </c>
      <c r="G12" s="22">
        <f>INDEX('hide data sheet'!$1:$1048576,MATCH(calculator!$A12,'hide data sheet'!$A:$A,0),MATCH(calculator!G$11,'hide data sheet'!$8:$8,0))</f>
        <v>2</v>
      </c>
      <c r="H12" s="22">
        <f>SUM(E12:G12)</f>
        <v>71</v>
      </c>
      <c r="I12" s="15">
        <v>0</v>
      </c>
      <c r="J12" s="23">
        <f>IFERROR(E12*$I12,"")</f>
        <v>0</v>
      </c>
      <c r="K12" s="23">
        <f t="shared" ref="K12:L12" si="0">IFERROR(F12*$I12,"")</f>
        <v>0</v>
      </c>
      <c r="L12" s="23">
        <f t="shared" si="0"/>
        <v>0</v>
      </c>
      <c r="M12" s="23">
        <f>SUM(J12:L12)</f>
        <v>0</v>
      </c>
      <c r="O12" s="46" t="s">
        <v>30</v>
      </c>
    </row>
    <row r="13" spans="1:16" ht="18.5" x14ac:dyDescent="0.45">
      <c r="A13" t="str">
        <f>$E$6&amp;D13&amp;"renew"</f>
        <v>Period 1Junior (0-21)renew</v>
      </c>
      <c r="D13" s="5" t="s">
        <v>33</v>
      </c>
      <c r="E13" s="22">
        <f>INDEX('hide data sheet'!$1:$1048576,MATCH(calculator!$A13,'hide data sheet'!$A:$A,0),MATCH(calculator!E$11,'hide data sheet'!$8:$8,0))</f>
        <v>25</v>
      </c>
      <c r="F13" s="22">
        <f>INDEX('hide data sheet'!$1:$1048576,MATCH(calculator!$A13,'hide data sheet'!$A:$A,0),MATCH(calculator!F$11,'hide data sheet'!$8:$8,0))</f>
        <v>3</v>
      </c>
      <c r="G13" s="22">
        <f>INDEX('hide data sheet'!$1:$1048576,MATCH(calculator!$A13,'hide data sheet'!$A:$A,0),MATCH(calculator!G$11,'hide data sheet'!$8:$8,0))</f>
        <v>1</v>
      </c>
      <c r="H13" s="22">
        <f>SUM(E13:G13)</f>
        <v>29</v>
      </c>
      <c r="I13" s="16">
        <v>0</v>
      </c>
      <c r="J13" s="23">
        <f t="shared" ref="J13:J14" si="1">IFERROR(E13*$I13,"")</f>
        <v>0</v>
      </c>
      <c r="K13" s="23">
        <f t="shared" ref="K13:K14" si="2">IFERROR(F13*$I13,"")</f>
        <v>0</v>
      </c>
      <c r="L13" s="23">
        <f t="shared" ref="L13:L14" si="3">IFERROR(G13*$I13,"")</f>
        <v>0</v>
      </c>
      <c r="M13" s="23">
        <f>SUM(J13:L13)</f>
        <v>0</v>
      </c>
      <c r="O13" s="46" t="s">
        <v>24</v>
      </c>
    </row>
    <row r="14" spans="1:16" x14ac:dyDescent="0.35">
      <c r="A14" t="str">
        <f>$E$6&amp;D14&amp;"renew"</f>
        <v>Period 1Para Archersrenew</v>
      </c>
      <c r="D14" s="5" t="s">
        <v>9</v>
      </c>
      <c r="E14" s="22">
        <f>INDEX('hide data sheet'!$1:$1048576,MATCH(calculator!$A14,'hide data sheet'!$A:$A,0),MATCH(calculator!E$11,'hide data sheet'!$8:$8,0))</f>
        <v>25</v>
      </c>
      <c r="F14" s="22">
        <f>INDEX('hide data sheet'!$1:$1048576,MATCH(calculator!$A14,'hide data sheet'!$A:$A,0),MATCH(calculator!F$11,'hide data sheet'!$8:$8,0))</f>
        <v>0</v>
      </c>
      <c r="G14" s="22">
        <f>INDEX('hide data sheet'!$1:$1048576,MATCH(calculator!$A14,'hide data sheet'!$A:$A,0),MATCH(calculator!G$11,'hide data sheet'!$8:$8,0))</f>
        <v>0</v>
      </c>
      <c r="H14" s="22">
        <f>SUM(E14:G14)</f>
        <v>25</v>
      </c>
      <c r="I14" s="17">
        <v>0</v>
      </c>
      <c r="J14" s="23">
        <f t="shared" si="1"/>
        <v>0</v>
      </c>
      <c r="K14" s="23">
        <f t="shared" si="2"/>
        <v>0</v>
      </c>
      <c r="L14" s="23">
        <f t="shared" si="3"/>
        <v>0</v>
      </c>
      <c r="M14" s="23">
        <f>SUM(J14:L14)</f>
        <v>0</v>
      </c>
    </row>
    <row r="15" spans="1:16" ht="58.5" thickBot="1" x14ac:dyDescent="0.4">
      <c r="I15" s="28"/>
      <c r="J15" s="24">
        <f>SUM(J12:J14)</f>
        <v>0</v>
      </c>
      <c r="K15" s="24">
        <f>SUM(K12:K14)</f>
        <v>0</v>
      </c>
      <c r="L15" s="24">
        <f>SUM(L12:L14)</f>
        <v>0</v>
      </c>
      <c r="M15" s="24">
        <f>SUM(M12:M14)</f>
        <v>0</v>
      </c>
      <c r="O15" s="31" t="s">
        <v>38</v>
      </c>
    </row>
    <row r="16" spans="1:16" ht="15" thickTop="1" x14ac:dyDescent="0.35">
      <c r="C16" s="4"/>
      <c r="D16" s="29"/>
      <c r="E16" s="8"/>
      <c r="F16" s="6"/>
      <c r="G16" s="6"/>
      <c r="H16" s="30"/>
      <c r="I16" s="8"/>
    </row>
    <row r="18" spans="1:15" ht="15" thickBot="1" x14ac:dyDescent="0.4">
      <c r="C18" s="32"/>
      <c r="D18" s="33"/>
      <c r="E18" s="33"/>
      <c r="F18" s="34"/>
      <c r="H18" t="s">
        <v>22</v>
      </c>
      <c r="J18" s="24">
        <f>SUM(J16:J16)+J15</f>
        <v>0</v>
      </c>
      <c r="K18" s="24">
        <f>SUM(K16:K16)+K15</f>
        <v>0</v>
      </c>
      <c r="L18" s="24">
        <f>SUM(L16:L16)+L15</f>
        <v>0</v>
      </c>
      <c r="M18" s="24">
        <f>SUM(M16:M16)+M15</f>
        <v>0</v>
      </c>
    </row>
    <row r="19" spans="1:15" ht="7.5" customHeight="1" thickTop="1" x14ac:dyDescent="0.35"/>
    <row r="20" spans="1:15" ht="18.5" x14ac:dyDescent="0.45">
      <c r="C20" s="44" t="s">
        <v>10</v>
      </c>
    </row>
    <row r="21" spans="1:15" x14ac:dyDescent="0.35">
      <c r="D21" s="1"/>
      <c r="E21" s="4" t="s">
        <v>3</v>
      </c>
      <c r="F21" s="4" t="s">
        <v>4</v>
      </c>
      <c r="G21" s="4" t="s">
        <v>5</v>
      </c>
      <c r="H21" s="4" t="s">
        <v>6</v>
      </c>
      <c r="I21" s="27" t="s">
        <v>7</v>
      </c>
      <c r="J21" s="4" t="s">
        <v>3</v>
      </c>
      <c r="K21" s="4" t="s">
        <v>4</v>
      </c>
      <c r="L21" s="4" t="s">
        <v>5</v>
      </c>
      <c r="M21" s="4" t="s">
        <v>6</v>
      </c>
      <c r="O21" s="4" t="s">
        <v>34</v>
      </c>
    </row>
    <row r="22" spans="1:15" x14ac:dyDescent="0.35">
      <c r="A22" t="str">
        <f>$E$6&amp;D22&amp;"new"</f>
        <v>Period 1Adultnew</v>
      </c>
      <c r="D22" s="5" t="s">
        <v>8</v>
      </c>
      <c r="E22" s="22">
        <f>INDEX('hide data sheet'!$1:$1048576,MATCH(calculator!$A22,'hide data sheet'!$A:$A,0),MATCH(calculator!E$11,'hide data sheet'!$8:$8,0))</f>
        <v>65</v>
      </c>
      <c r="F22" s="22">
        <f>INDEX('hide data sheet'!$1:$1048576,MATCH(calculator!$A22,'hide data sheet'!$A:$A,0),MATCH(calculator!F$11,'hide data sheet'!$8:$8,0))</f>
        <v>4</v>
      </c>
      <c r="G22" s="22">
        <f>INDEX('hide data sheet'!$1:$1048576,MATCH(calculator!$A22,'hide data sheet'!$A:$A,0),MATCH(calculator!G$11,'hide data sheet'!$8:$8,0))</f>
        <v>2</v>
      </c>
      <c r="H22" s="22">
        <f>SUM(E22:G22)</f>
        <v>71</v>
      </c>
      <c r="I22" s="7">
        <v>0</v>
      </c>
      <c r="J22" s="23">
        <f>E22*I22</f>
        <v>0</v>
      </c>
      <c r="K22" s="23">
        <f>F22*I22</f>
        <v>0</v>
      </c>
      <c r="L22" s="23">
        <f>G22*I22</f>
        <v>0</v>
      </c>
      <c r="M22" s="23">
        <f>SUM(J22:L22)</f>
        <v>0</v>
      </c>
      <c r="O22" t="s">
        <v>35</v>
      </c>
    </row>
    <row r="23" spans="1:15" x14ac:dyDescent="0.35">
      <c r="A23" t="str">
        <f>$E$6&amp;D23&amp;"new"</f>
        <v>Period 1Junior (0-21)new</v>
      </c>
      <c r="D23" s="5" t="s">
        <v>33</v>
      </c>
      <c r="E23" s="22">
        <f>INDEX('hide data sheet'!$1:$1048576,MATCH(calculator!$A23,'hide data sheet'!$A:$A,0),MATCH(calculator!E$11,'hide data sheet'!$8:$8,0))</f>
        <v>25</v>
      </c>
      <c r="F23" s="22">
        <f>INDEX('hide data sheet'!$1:$1048576,MATCH(calculator!$A23,'hide data sheet'!$A:$A,0),MATCH(calculator!F$11,'hide data sheet'!$8:$8,0))</f>
        <v>3</v>
      </c>
      <c r="G23" s="22">
        <f>INDEX('hide data sheet'!$1:$1048576,MATCH(calculator!$A23,'hide data sheet'!$A:$A,0),MATCH(calculator!G$11,'hide data sheet'!$8:$8,0))</f>
        <v>1</v>
      </c>
      <c r="H23" s="22">
        <f>SUM(E23:G23)</f>
        <v>29</v>
      </c>
      <c r="I23" s="7">
        <v>0</v>
      </c>
      <c r="J23" s="23">
        <f>E23*I23</f>
        <v>0</v>
      </c>
      <c r="K23" s="23">
        <f>F23*I23</f>
        <v>0</v>
      </c>
      <c r="L23" s="23">
        <f>G23*I23</f>
        <v>0</v>
      </c>
      <c r="M23" s="23">
        <f>SUM(J23:L23)</f>
        <v>0</v>
      </c>
      <c r="O23" t="s">
        <v>36</v>
      </c>
    </row>
    <row r="24" spans="1:15" x14ac:dyDescent="0.35">
      <c r="A24" t="str">
        <f>$E$6&amp;D24&amp;"new"</f>
        <v>Period 1Para Archersnew</v>
      </c>
      <c r="D24" s="5" t="s">
        <v>9</v>
      </c>
      <c r="E24" s="22">
        <f>INDEX('hide data sheet'!$1:$1048576,MATCH(calculator!$A24,'hide data sheet'!$A:$A,0),MATCH(calculator!E$11,'hide data sheet'!$8:$8,0))</f>
        <v>25</v>
      </c>
      <c r="F24" s="22">
        <f>INDEX('hide data sheet'!$1:$1048576,MATCH(calculator!$A24,'hide data sheet'!$A:$A,0),MATCH(calculator!F$11,'hide data sheet'!$8:$8,0))</f>
        <v>0</v>
      </c>
      <c r="G24" s="22">
        <f>INDEX('hide data sheet'!$1:$1048576,MATCH(calculator!$A24,'hide data sheet'!$A:$A,0),MATCH(calculator!G$11,'hide data sheet'!$8:$8,0))</f>
        <v>0</v>
      </c>
      <c r="H24" s="22">
        <f>SUM(E24:G24)</f>
        <v>25</v>
      </c>
      <c r="I24" s="7">
        <v>0</v>
      </c>
      <c r="J24" s="23">
        <f>E24*I24</f>
        <v>0</v>
      </c>
      <c r="K24" s="23">
        <f>F24*I24</f>
        <v>0</v>
      </c>
      <c r="L24" s="23">
        <f>G24*I24</f>
        <v>0</v>
      </c>
      <c r="M24" s="23">
        <f>SUM(J24:L24)</f>
        <v>0</v>
      </c>
    </row>
    <row r="25" spans="1:15" ht="15" thickBot="1" x14ac:dyDescent="0.4">
      <c r="C25" s="4"/>
      <c r="D25" s="4"/>
      <c r="E25" s="8"/>
      <c r="F25" s="6"/>
      <c r="G25" s="6"/>
      <c r="H25" s="30"/>
      <c r="I25" s="8"/>
      <c r="J25" s="24">
        <f>SUM(J22:J24)</f>
        <v>0</v>
      </c>
      <c r="K25" s="24">
        <f>SUM(K22:K24)</f>
        <v>0</v>
      </c>
      <c r="L25" s="24">
        <f>SUM(L22:L24)</f>
        <v>0</v>
      </c>
      <c r="M25" s="24">
        <f>SUM(M22:M24)</f>
        <v>0</v>
      </c>
    </row>
    <row r="26" spans="1:15" ht="15" thickTop="1" x14ac:dyDescent="0.35">
      <c r="D26" s="29"/>
      <c r="E26" s="8"/>
      <c r="F26" s="6"/>
      <c r="G26" s="6"/>
      <c r="H26" s="30"/>
      <c r="I26" s="8"/>
    </row>
    <row r="28" spans="1:15" ht="15.5" thickTop="1" thickBot="1" x14ac:dyDescent="0.4">
      <c r="C28" s="32"/>
      <c r="D28" s="33"/>
      <c r="E28" s="33"/>
      <c r="F28" s="34"/>
      <c r="H28" t="s">
        <v>22</v>
      </c>
      <c r="J28" s="24">
        <f>SUM(J26:J26)+J25</f>
        <v>0</v>
      </c>
      <c r="K28" s="24">
        <f>SUM(K26:K26)+K25</f>
        <v>0</v>
      </c>
      <c r="L28" s="24">
        <f>SUM(L26:L26)+L25</f>
        <v>0</v>
      </c>
      <c r="M28" s="24">
        <f>SUM(M26:M26)+M25</f>
        <v>0</v>
      </c>
    </row>
    <row r="29" spans="1:15" ht="15" thickTop="1" x14ac:dyDescent="0.35"/>
    <row r="30" spans="1:15" x14ac:dyDescent="0.35">
      <c r="H30" s="14"/>
    </row>
    <row r="31" spans="1:15" ht="18.5" x14ac:dyDescent="0.45">
      <c r="E31" s="5" t="s">
        <v>14</v>
      </c>
      <c r="F31" s="35">
        <f>I22+I12</f>
        <v>0</v>
      </c>
      <c r="G31" s="36" t="s">
        <v>15</v>
      </c>
      <c r="H31" s="33"/>
      <c r="I31" s="37"/>
      <c r="J31" s="38">
        <f>K18+K28+L18+L28</f>
        <v>0</v>
      </c>
      <c r="O31" s="46" t="s">
        <v>31</v>
      </c>
    </row>
    <row r="32" spans="1:15" x14ac:dyDescent="0.35">
      <c r="E32" s="5" t="s">
        <v>37</v>
      </c>
      <c r="F32" s="35">
        <f>I23+I13</f>
        <v>0</v>
      </c>
      <c r="G32" s="36" t="s">
        <v>16</v>
      </c>
      <c r="H32" s="33"/>
      <c r="I32" s="37"/>
      <c r="J32" s="38">
        <f>J18+J28</f>
        <v>0</v>
      </c>
      <c r="L32" t="s">
        <v>39</v>
      </c>
      <c r="O32" s="26" t="s">
        <v>26</v>
      </c>
    </row>
    <row r="33" spans="5:15" x14ac:dyDescent="0.35">
      <c r="E33" s="5" t="s">
        <v>9</v>
      </c>
      <c r="F33" s="35">
        <f>I24+I14</f>
        <v>0</v>
      </c>
      <c r="J33" s="8"/>
      <c r="O33" s="39" t="s">
        <v>25</v>
      </c>
    </row>
    <row r="34" spans="5:15" x14ac:dyDescent="0.35">
      <c r="E34" s="41" t="s">
        <v>27</v>
      </c>
      <c r="F34" s="42">
        <f>SUM(F31:F33)</f>
        <v>0</v>
      </c>
      <c r="J34" s="8"/>
    </row>
    <row r="35" spans="5:15" x14ac:dyDescent="0.35">
      <c r="H35" s="40"/>
      <c r="I35" s="40"/>
      <c r="J35" s="40"/>
      <c r="K35" s="40"/>
    </row>
    <row r="36" spans="5:15" x14ac:dyDescent="0.35">
      <c r="J36" s="8"/>
    </row>
    <row r="37" spans="5:15" x14ac:dyDescent="0.35">
      <c r="E37" s="5"/>
      <c r="F37" s="35"/>
      <c r="G37" s="40"/>
    </row>
  </sheetData>
  <mergeCells count="4">
    <mergeCell ref="B1:M1"/>
    <mergeCell ref="B3:M3"/>
    <mergeCell ref="B4:M4"/>
    <mergeCell ref="D2:M2"/>
  </mergeCells>
  <hyperlinks>
    <hyperlink ref="O33" r:id="rId1" xr:uid="{00000000-0004-0000-0000-000000000000}"/>
  </hyperlinks>
  <pageMargins left="0.70866141732283472" right="0.70866141732283472" top="0.47244094488188981" bottom="0.43307086614173229" header="0.31496062992125984" footer="0.31496062992125984"/>
  <pageSetup paperSize="9" scale="66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'hide data sheet'!$B$2:$B$4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44"/>
  <sheetViews>
    <sheetView topLeftCell="A4" workbookViewId="0">
      <selection activeCell="D23" sqref="D23"/>
    </sheetView>
  </sheetViews>
  <sheetFormatPr defaultRowHeight="14.5" x14ac:dyDescent="0.35"/>
  <cols>
    <col min="1" max="1" width="29.81640625" bestFit="1" customWidth="1"/>
    <col min="3" max="3" width="18" bestFit="1" customWidth="1"/>
    <col min="4" max="4" width="10.453125" bestFit="1" customWidth="1"/>
    <col min="7" max="7" width="29.81640625" bestFit="1" customWidth="1"/>
    <col min="16" max="17" width="10.453125" bestFit="1" customWidth="1"/>
  </cols>
  <sheetData>
    <row r="2" spans="1:7" x14ac:dyDescent="0.35">
      <c r="B2" s="3" t="s">
        <v>2</v>
      </c>
      <c r="C2" s="19">
        <v>45200</v>
      </c>
      <c r="D2" s="19">
        <v>45382</v>
      </c>
    </row>
    <row r="3" spans="1:7" x14ac:dyDescent="0.35">
      <c r="B3" s="13" t="s">
        <v>12</v>
      </c>
      <c r="C3" s="19">
        <v>45383</v>
      </c>
      <c r="D3" s="19">
        <v>45473</v>
      </c>
    </row>
    <row r="4" spans="1:7" x14ac:dyDescent="0.35">
      <c r="B4" s="3" t="s">
        <v>13</v>
      </c>
      <c r="C4" s="19">
        <v>45474</v>
      </c>
      <c r="D4" s="19">
        <v>45534</v>
      </c>
    </row>
    <row r="6" spans="1:7" ht="21" x14ac:dyDescent="0.5">
      <c r="B6" s="2" t="s">
        <v>1</v>
      </c>
      <c r="C6" s="1"/>
    </row>
    <row r="7" spans="1:7" x14ac:dyDescent="0.35">
      <c r="C7" s="1"/>
      <c r="E7" s="11"/>
      <c r="F7" s="11"/>
    </row>
    <row r="8" spans="1:7" x14ac:dyDescent="0.35">
      <c r="C8" s="1"/>
      <c r="D8" s="4" t="s">
        <v>3</v>
      </c>
      <c r="E8" s="4" t="s">
        <v>4</v>
      </c>
      <c r="F8" s="4" t="s">
        <v>5</v>
      </c>
      <c r="G8" s="4"/>
    </row>
    <row r="9" spans="1:7" x14ac:dyDescent="0.35">
      <c r="A9" t="str">
        <f>B9&amp;C9&amp;"renew"</f>
        <v>Period 1Adultrenew</v>
      </c>
      <c r="B9" s="3" t="s">
        <v>2</v>
      </c>
      <c r="C9" s="5" t="s">
        <v>8</v>
      </c>
      <c r="D9" s="20">
        <v>65</v>
      </c>
      <c r="E9" s="20">
        <v>4</v>
      </c>
      <c r="F9" s="20">
        <v>2</v>
      </c>
    </row>
    <row r="10" spans="1:7" x14ac:dyDescent="0.35">
      <c r="A10" t="str">
        <f t="shared" ref="A10:A23" si="0">B10&amp;C10&amp;"renew"</f>
        <v>Period 1Junior (0-21)renew</v>
      </c>
      <c r="B10" s="3" t="s">
        <v>2</v>
      </c>
      <c r="C10" s="5" t="s">
        <v>33</v>
      </c>
      <c r="D10" s="20">
        <v>25</v>
      </c>
      <c r="E10" s="20">
        <v>3</v>
      </c>
      <c r="F10" s="20">
        <v>1</v>
      </c>
    </row>
    <row r="11" spans="1:7" x14ac:dyDescent="0.35">
      <c r="A11" t="str">
        <f t="shared" si="0"/>
        <v>Period 1Junior (0-21)renew</v>
      </c>
      <c r="B11" s="3" t="s">
        <v>2</v>
      </c>
      <c r="C11" s="5" t="s">
        <v>33</v>
      </c>
      <c r="D11" s="20">
        <v>25</v>
      </c>
      <c r="E11" s="20">
        <v>3</v>
      </c>
      <c r="F11" s="20">
        <v>1</v>
      </c>
    </row>
    <row r="12" spans="1:7" x14ac:dyDescent="0.35">
      <c r="A12" t="str">
        <f t="shared" si="0"/>
        <v>Period 1Para Archersrenew</v>
      </c>
      <c r="B12" s="3" t="s">
        <v>2</v>
      </c>
      <c r="C12" s="5" t="s">
        <v>9</v>
      </c>
      <c r="D12" s="20">
        <v>25</v>
      </c>
      <c r="E12" s="20">
        <v>0</v>
      </c>
      <c r="F12" s="20">
        <v>0</v>
      </c>
    </row>
    <row r="13" spans="1:7" x14ac:dyDescent="0.35">
      <c r="A13" t="str">
        <f t="shared" si="0"/>
        <v>Period 1Direct Membersrenew</v>
      </c>
      <c r="B13" s="3" t="s">
        <v>2</v>
      </c>
      <c r="C13" s="5" t="s">
        <v>11</v>
      </c>
      <c r="D13" s="21"/>
      <c r="E13" s="20">
        <v>6</v>
      </c>
      <c r="F13" s="20">
        <v>4</v>
      </c>
    </row>
    <row r="14" spans="1:7" x14ac:dyDescent="0.35">
      <c r="A14" t="str">
        <f t="shared" si="0"/>
        <v>Period 2Adultrenew</v>
      </c>
      <c r="B14" s="3" t="s">
        <v>12</v>
      </c>
      <c r="C14" s="5" t="s">
        <v>8</v>
      </c>
      <c r="D14" s="20">
        <v>65</v>
      </c>
      <c r="E14" s="20">
        <v>4</v>
      </c>
      <c r="F14" s="20">
        <v>2</v>
      </c>
      <c r="G14" s="14"/>
    </row>
    <row r="15" spans="1:7" x14ac:dyDescent="0.35">
      <c r="A15" t="str">
        <f t="shared" si="0"/>
        <v>Period 2Junior (0-21)renew</v>
      </c>
      <c r="B15" s="3" t="s">
        <v>12</v>
      </c>
      <c r="C15" s="5" t="s">
        <v>33</v>
      </c>
      <c r="D15" s="20">
        <v>25</v>
      </c>
      <c r="E15" s="20">
        <v>3</v>
      </c>
      <c r="F15" s="20">
        <v>1</v>
      </c>
      <c r="G15" s="14"/>
    </row>
    <row r="16" spans="1:7" x14ac:dyDescent="0.35">
      <c r="A16" t="str">
        <f t="shared" si="0"/>
        <v>Period 2Junior (0-21)renew</v>
      </c>
      <c r="B16" s="3" t="s">
        <v>12</v>
      </c>
      <c r="C16" s="5" t="s">
        <v>33</v>
      </c>
      <c r="D16" s="20">
        <v>25</v>
      </c>
      <c r="E16" s="20">
        <v>3</v>
      </c>
      <c r="F16" s="20">
        <v>1</v>
      </c>
      <c r="G16" s="14"/>
    </row>
    <row r="17" spans="1:17" x14ac:dyDescent="0.35">
      <c r="A17" t="str">
        <f t="shared" si="0"/>
        <v>Period 2Para Archersrenew</v>
      </c>
      <c r="B17" s="3" t="s">
        <v>12</v>
      </c>
      <c r="C17" s="5" t="s">
        <v>9</v>
      </c>
      <c r="D17" s="20">
        <v>25</v>
      </c>
      <c r="E17" s="20">
        <v>0</v>
      </c>
      <c r="F17" s="20">
        <v>0</v>
      </c>
      <c r="G17" s="14"/>
    </row>
    <row r="18" spans="1:17" x14ac:dyDescent="0.35">
      <c r="A18" t="str">
        <f t="shared" si="0"/>
        <v>Period 2Direct Membersrenew</v>
      </c>
      <c r="B18" s="3" t="s">
        <v>12</v>
      </c>
      <c r="C18" s="5" t="s">
        <v>11</v>
      </c>
      <c r="D18" s="21"/>
      <c r="E18" s="20">
        <v>6</v>
      </c>
      <c r="F18" s="20">
        <v>4</v>
      </c>
      <c r="G18" s="14"/>
    </row>
    <row r="19" spans="1:17" x14ac:dyDescent="0.35">
      <c r="A19" t="str">
        <f t="shared" si="0"/>
        <v>Period 3Adultrenew</v>
      </c>
      <c r="B19" s="3" t="s">
        <v>13</v>
      </c>
      <c r="C19" s="5" t="s">
        <v>8</v>
      </c>
      <c r="D19" s="20">
        <v>65</v>
      </c>
      <c r="E19" s="20">
        <v>4</v>
      </c>
      <c r="F19" s="20">
        <v>2</v>
      </c>
      <c r="G19" s="14"/>
    </row>
    <row r="20" spans="1:17" x14ac:dyDescent="0.35">
      <c r="A20" t="str">
        <f t="shared" si="0"/>
        <v>Period 3Junior (0-21)renew</v>
      </c>
      <c r="B20" s="3" t="s">
        <v>13</v>
      </c>
      <c r="C20" s="5" t="s">
        <v>33</v>
      </c>
      <c r="D20" s="20">
        <v>25</v>
      </c>
      <c r="E20" s="20">
        <v>3</v>
      </c>
      <c r="F20" s="20">
        <v>1</v>
      </c>
      <c r="G20" s="14"/>
    </row>
    <row r="21" spans="1:17" x14ac:dyDescent="0.35">
      <c r="A21" t="str">
        <f t="shared" si="0"/>
        <v>Period 3Junior (0-21)renew</v>
      </c>
      <c r="B21" s="3" t="s">
        <v>13</v>
      </c>
      <c r="C21" s="5" t="s">
        <v>33</v>
      </c>
      <c r="D21" s="20">
        <v>25</v>
      </c>
      <c r="E21" s="20">
        <v>3</v>
      </c>
      <c r="F21" s="20">
        <v>1</v>
      </c>
      <c r="G21" s="14"/>
    </row>
    <row r="22" spans="1:17" x14ac:dyDescent="0.35">
      <c r="A22" t="str">
        <f t="shared" si="0"/>
        <v>Period 3Para Archersrenew</v>
      </c>
      <c r="B22" s="3" t="s">
        <v>13</v>
      </c>
      <c r="C22" s="5" t="s">
        <v>9</v>
      </c>
      <c r="D22" s="20">
        <v>25</v>
      </c>
      <c r="E22" s="20">
        <v>0</v>
      </c>
      <c r="F22" s="20">
        <v>0</v>
      </c>
      <c r="G22" s="14"/>
    </row>
    <row r="23" spans="1:17" x14ac:dyDescent="0.35">
      <c r="A23" t="str">
        <f t="shared" si="0"/>
        <v>Period 3Direct Membersrenew</v>
      </c>
      <c r="B23" s="3" t="s">
        <v>13</v>
      </c>
      <c r="C23" s="5" t="s">
        <v>11</v>
      </c>
      <c r="D23" s="21"/>
      <c r="E23" s="20">
        <v>6</v>
      </c>
      <c r="F23" s="20">
        <v>4</v>
      </c>
      <c r="G23" s="14"/>
    </row>
    <row r="24" spans="1:17" x14ac:dyDescent="0.35">
      <c r="B24" s="3"/>
      <c r="C24" s="5"/>
      <c r="D24" s="8"/>
      <c r="E24" s="6"/>
      <c r="F24" s="6"/>
    </row>
    <row r="25" spans="1:17" ht="21" x14ac:dyDescent="0.5">
      <c r="B25" s="2" t="s">
        <v>10</v>
      </c>
    </row>
    <row r="26" spans="1:17" x14ac:dyDescent="0.35">
      <c r="M26" s="11"/>
      <c r="N26" s="11"/>
      <c r="O26" s="3"/>
      <c r="P26" s="10"/>
      <c r="Q26" s="12"/>
    </row>
    <row r="27" spans="1:17" x14ac:dyDescent="0.35">
      <c r="C27" s="9" t="s">
        <v>17</v>
      </c>
      <c r="D27" s="3" t="s">
        <v>2</v>
      </c>
      <c r="E27" s="11"/>
      <c r="F27" s="11"/>
      <c r="M27" s="11"/>
      <c r="N27" s="11"/>
      <c r="O27" s="13"/>
      <c r="P27" s="12"/>
      <c r="Q27" s="12"/>
    </row>
    <row r="28" spans="1:17" x14ac:dyDescent="0.35">
      <c r="C28" s="1"/>
      <c r="D28" s="4" t="s">
        <v>3</v>
      </c>
      <c r="E28" s="4" t="s">
        <v>4</v>
      </c>
      <c r="F28" s="4" t="s">
        <v>5</v>
      </c>
      <c r="M28" s="11"/>
      <c r="N28" s="11"/>
      <c r="O28" s="3"/>
      <c r="P28" s="12"/>
      <c r="Q28" s="12"/>
    </row>
    <row r="29" spans="1:17" x14ac:dyDescent="0.35">
      <c r="A29" t="str">
        <f>B29&amp;C29&amp;"new"</f>
        <v>Period 1Adultnew</v>
      </c>
      <c r="B29" s="3" t="s">
        <v>2</v>
      </c>
      <c r="C29" s="5" t="s">
        <v>8</v>
      </c>
      <c r="D29" s="20">
        <v>65</v>
      </c>
      <c r="E29" s="20">
        <v>4</v>
      </c>
      <c r="F29" s="20">
        <v>2</v>
      </c>
    </row>
    <row r="30" spans="1:17" x14ac:dyDescent="0.35">
      <c r="A30" t="str">
        <f t="shared" ref="A30:A43" si="1">B30&amp;C30&amp;"new"</f>
        <v>Period 1Junior (0-21)new</v>
      </c>
      <c r="B30" s="3" t="s">
        <v>2</v>
      </c>
      <c r="C30" s="5" t="s">
        <v>33</v>
      </c>
      <c r="D30" s="20">
        <v>25</v>
      </c>
      <c r="E30" s="20">
        <v>3</v>
      </c>
      <c r="F30" s="20">
        <v>1</v>
      </c>
    </row>
    <row r="31" spans="1:17" x14ac:dyDescent="0.35">
      <c r="A31" t="str">
        <f t="shared" si="1"/>
        <v>Period 1Junior (0-21)new</v>
      </c>
      <c r="B31" s="3" t="s">
        <v>2</v>
      </c>
      <c r="C31" s="5" t="s">
        <v>33</v>
      </c>
      <c r="D31" s="20">
        <v>25</v>
      </c>
      <c r="E31" s="20">
        <v>3</v>
      </c>
      <c r="F31" s="20">
        <v>1</v>
      </c>
    </row>
    <row r="32" spans="1:17" x14ac:dyDescent="0.35">
      <c r="A32" t="str">
        <f t="shared" si="1"/>
        <v>Period 1Para Archersnew</v>
      </c>
      <c r="B32" s="3" t="s">
        <v>2</v>
      </c>
      <c r="C32" s="5" t="s">
        <v>9</v>
      </c>
      <c r="D32" s="20">
        <v>25</v>
      </c>
      <c r="E32" s="20">
        <v>0</v>
      </c>
      <c r="F32" s="20">
        <v>0</v>
      </c>
    </row>
    <row r="33" spans="1:6" x14ac:dyDescent="0.35">
      <c r="A33" t="str">
        <f t="shared" si="1"/>
        <v>Period 1Direct Membersnew</v>
      </c>
      <c r="B33" s="3" t="s">
        <v>2</v>
      </c>
      <c r="C33" s="5" t="s">
        <v>11</v>
      </c>
      <c r="D33" s="21"/>
      <c r="E33" s="20">
        <v>6</v>
      </c>
      <c r="F33" s="20">
        <v>4</v>
      </c>
    </row>
    <row r="34" spans="1:6" x14ac:dyDescent="0.35">
      <c r="A34" t="str">
        <f t="shared" si="1"/>
        <v>Period 2Adultnew</v>
      </c>
      <c r="B34" s="3" t="s">
        <v>12</v>
      </c>
      <c r="C34" s="5" t="s">
        <v>8</v>
      </c>
      <c r="D34" s="20">
        <v>65</v>
      </c>
      <c r="E34" s="20">
        <v>4</v>
      </c>
      <c r="F34" s="20">
        <v>2</v>
      </c>
    </row>
    <row r="35" spans="1:6" x14ac:dyDescent="0.35">
      <c r="A35" t="str">
        <f t="shared" si="1"/>
        <v>Period 2Junior (0-21)new</v>
      </c>
      <c r="B35" s="3" t="s">
        <v>12</v>
      </c>
      <c r="C35" s="5" t="s">
        <v>33</v>
      </c>
      <c r="D35" s="20">
        <v>25</v>
      </c>
      <c r="E35" s="20">
        <v>3</v>
      </c>
      <c r="F35" s="20">
        <v>1</v>
      </c>
    </row>
    <row r="36" spans="1:6" x14ac:dyDescent="0.35">
      <c r="A36" t="str">
        <f t="shared" si="1"/>
        <v>Period 2Junior (0-21)new</v>
      </c>
      <c r="B36" s="3" t="s">
        <v>12</v>
      </c>
      <c r="C36" s="5" t="s">
        <v>33</v>
      </c>
      <c r="D36" s="20">
        <v>25</v>
      </c>
      <c r="E36" s="20">
        <v>3</v>
      </c>
      <c r="F36" s="20">
        <v>1</v>
      </c>
    </row>
    <row r="37" spans="1:6" x14ac:dyDescent="0.35">
      <c r="A37" t="str">
        <f t="shared" si="1"/>
        <v>Period 2Para Archersnew</v>
      </c>
      <c r="B37" s="3" t="s">
        <v>12</v>
      </c>
      <c r="C37" s="5" t="s">
        <v>9</v>
      </c>
      <c r="D37" s="20">
        <v>25</v>
      </c>
      <c r="E37" s="20">
        <v>0</v>
      </c>
      <c r="F37" s="20">
        <v>0</v>
      </c>
    </row>
    <row r="38" spans="1:6" x14ac:dyDescent="0.35">
      <c r="A38" t="str">
        <f t="shared" si="1"/>
        <v>Period 2Direct Membersnew</v>
      </c>
      <c r="B38" s="3" t="s">
        <v>12</v>
      </c>
      <c r="C38" s="5" t="s">
        <v>11</v>
      </c>
      <c r="D38" s="21"/>
      <c r="E38" s="20">
        <v>6</v>
      </c>
      <c r="F38" s="20">
        <v>4</v>
      </c>
    </row>
    <row r="39" spans="1:6" x14ac:dyDescent="0.35">
      <c r="A39" t="str">
        <f t="shared" si="1"/>
        <v>Period 3Adultnew</v>
      </c>
      <c r="B39" s="3" t="s">
        <v>13</v>
      </c>
      <c r="C39" s="5" t="s">
        <v>8</v>
      </c>
      <c r="D39" s="20">
        <v>65</v>
      </c>
      <c r="E39" s="20">
        <v>4</v>
      </c>
      <c r="F39" s="20">
        <v>2</v>
      </c>
    </row>
    <row r="40" spans="1:6" x14ac:dyDescent="0.35">
      <c r="A40" t="str">
        <f t="shared" si="1"/>
        <v>Period 3Junior (0-21)new</v>
      </c>
      <c r="B40" s="3" t="s">
        <v>13</v>
      </c>
      <c r="C40" s="5" t="s">
        <v>33</v>
      </c>
      <c r="D40" s="20">
        <v>25</v>
      </c>
      <c r="E40" s="20">
        <v>3</v>
      </c>
      <c r="F40" s="20">
        <v>1</v>
      </c>
    </row>
    <row r="41" spans="1:6" x14ac:dyDescent="0.35">
      <c r="A41" t="str">
        <f t="shared" si="1"/>
        <v>Period 3Junior (0-21)new</v>
      </c>
      <c r="B41" s="3" t="s">
        <v>13</v>
      </c>
      <c r="C41" s="5" t="s">
        <v>33</v>
      </c>
      <c r="D41" s="20">
        <v>25</v>
      </c>
      <c r="E41" s="20">
        <v>3</v>
      </c>
      <c r="F41" s="20">
        <v>1</v>
      </c>
    </row>
    <row r="42" spans="1:6" x14ac:dyDescent="0.35">
      <c r="A42" t="str">
        <f t="shared" si="1"/>
        <v>Period 3Para Archersnew</v>
      </c>
      <c r="B42" s="3" t="s">
        <v>13</v>
      </c>
      <c r="C42" s="5" t="s">
        <v>9</v>
      </c>
      <c r="D42" s="20">
        <v>25</v>
      </c>
      <c r="E42" s="20">
        <v>0</v>
      </c>
      <c r="F42" s="20">
        <v>0</v>
      </c>
    </row>
    <row r="43" spans="1:6" x14ac:dyDescent="0.35">
      <c r="A43" t="str">
        <f t="shared" si="1"/>
        <v>Period 3Direct Membersnew</v>
      </c>
      <c r="B43" s="3" t="s">
        <v>13</v>
      </c>
      <c r="C43" s="5" t="s">
        <v>11</v>
      </c>
      <c r="D43" s="21"/>
      <c r="E43" s="20">
        <v>6</v>
      </c>
      <c r="F43" s="20">
        <v>4</v>
      </c>
    </row>
    <row r="44" spans="1:6" x14ac:dyDescent="0.35">
      <c r="C44" s="1"/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hide data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Mr</dc:title>
  <dc:subject>KAA fee calculator</dc:subject>
  <dc:creator>C. Beaney</dc:creator>
  <cp:lastModifiedBy>Bob Beaney</cp:lastModifiedBy>
  <cp:revision>1</cp:revision>
  <cp:lastPrinted>2025-08-13T14:31:18Z</cp:lastPrinted>
  <dcterms:created xsi:type="dcterms:W3CDTF">2019-06-05T18:32:56Z</dcterms:created>
  <dcterms:modified xsi:type="dcterms:W3CDTF">2025-08-13T14:34:17Z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